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pledges and  approved experiment requirements for 2Q2010 (the full 2010/11 pledges are due on 1 June 2010) are here those as agreed at the Autumn 2009 crrb. The site approved shares per experiment are values offered by the sites then normalised to sum to 100%  of the approved Tier 1 totals and dating from 2009. The US-ALICE share is 7% normalised to 11% but not offically confirmed and the installed values are not known. In this table the  cpu values are in the HS06 unit (a factor of 4 more than the KSi2K unit). </t>
        </r>
      </text>
    </comment>
  </commentList>
</comments>
</file>

<file path=xl/sharedStrings.xml><?xml version="1.0" encoding="utf-8"?>
<sst xmlns="http://schemas.openxmlformats.org/spreadsheetml/2006/main" count="73" uniqueCount="46">
  <si>
    <t>CPU</t>
  </si>
  <si>
    <t>Disk</t>
  </si>
  <si>
    <t>Tape</t>
  </si>
  <si>
    <t>WLCG 
Site</t>
  </si>
  <si>
    <t>ASGC</t>
  </si>
  <si>
    <t>CC-IN2P3</t>
  </si>
  <si>
    <t>NDGF</t>
  </si>
  <si>
    <t>PIC</t>
  </si>
  <si>
    <t>RAL</t>
  </si>
  <si>
    <t>TRIUMF</t>
  </si>
  <si>
    <t>ALICE</t>
  </si>
  <si>
    <t>ATLAS</t>
  </si>
  <si>
    <t>CMS</t>
  </si>
  <si>
    <t>LHCb</t>
  </si>
  <si>
    <t>US-ATLAS
BNL</t>
  </si>
  <si>
    <t>US-CMS
FNAL</t>
  </si>
  <si>
    <t>US-ALICE</t>
  </si>
  <si>
    <t>TOTALS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</si>
  <si>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</si>
  <si>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</si>
  <si>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</si>
  <si>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</si>
  <si>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Total</t>
  </si>
  <si>
    <t xml:space="preserve">Tape </t>
  </si>
  <si>
    <t>Approved</t>
  </si>
  <si>
    <t>Site percentage shares</t>
  </si>
  <si>
    <t>LHCB</t>
  </si>
  <si>
    <t>FZK</t>
  </si>
  <si>
    <t>CNAF</t>
  </si>
  <si>
    <t>NL-T1</t>
  </si>
  <si>
    <t>BNL</t>
  </si>
  <si>
    <t>FNAL</t>
  </si>
  <si>
    <t xml:space="preserve">Site Offers (average of cpu+disk) </t>
  </si>
  <si>
    <t>2Q2010</t>
  </si>
  <si>
    <t>2010/11 Disk TB</t>
  </si>
  <si>
    <t>2010/11 Tape TB</t>
  </si>
  <si>
    <t>2010/11 CPU HEP-SPEC06</t>
  </si>
  <si>
    <t>pledge</t>
  </si>
  <si>
    <t>KIT</t>
  </si>
  <si>
    <t>IN2P3</t>
  </si>
  <si>
    <t>CERN T-0</t>
  </si>
  <si>
    <t>CERN T-1</t>
  </si>
  <si>
    <t>CAF</t>
  </si>
  <si>
    <r>
      <t>Version 10.05.2010:</t>
    </r>
    <r>
      <rPr>
        <sz val="10"/>
        <rFont val="Arial"/>
        <family val="0"/>
      </rPr>
      <t xml:space="preserve"> 2Q2010 WLCG Service Coordination Planning for LCG Tier 0+1 Capacity: Planned pledges, Available at publication date and Approved for Experiments Scheduled and Service Challenge Activities</t>
    </r>
  </si>
  <si>
    <t>Tier 1 Capacity:Pledged, Available and Approved Normalised to 100%</t>
  </si>
  <si>
    <r>
      <t xml:space="preserve">Normalised Capacity Approved by C-RSG/CRRB and </t>
    </r>
    <r>
      <rPr>
        <b/>
        <i/>
        <sz val="12"/>
        <rFont val="Arial"/>
        <family val="2"/>
      </rPr>
      <t>Site March 2010 Disk Allocations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</si>
</sst>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>
        <color indexed="22"/>
      </right>
      <top/>
      <bottom style="medium"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/>
      <top style="thin">
        <color indexed="22"/>
      </top>
      <bottom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22" borderId="13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 vertical="top"/>
    </xf>
    <xf numFmtId="0" fontId="2" fillId="22" borderId="16" xfId="0" applyFont="1" applyFill="1" applyBorder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22" borderId="17" xfId="0" applyFont="1" applyFill="1" applyBorder="1" applyAlignment="1">
      <alignment horizontal="center" vertical="top"/>
    </xf>
    <xf numFmtId="0" fontId="2" fillId="22" borderId="18" xfId="0" applyFont="1" applyFill="1" applyBorder="1" applyAlignment="1">
      <alignment horizontal="center" vertical="top"/>
    </xf>
    <xf numFmtId="0" fontId="2" fillId="22" borderId="19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22" borderId="15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22" borderId="26" xfId="0" applyFont="1" applyFill="1" applyBorder="1" applyAlignment="1">
      <alignment horizontal="center" vertical="top"/>
    </xf>
    <xf numFmtId="0" fontId="2" fillId="22" borderId="27" xfId="0" applyFont="1" applyFill="1" applyBorder="1" applyAlignment="1">
      <alignment horizontal="center" vertical="top"/>
    </xf>
    <xf numFmtId="0" fontId="2" fillId="22" borderId="28" xfId="0" applyFont="1" applyFill="1" applyBorder="1" applyAlignment="1">
      <alignment horizontal="center" vertical="top"/>
    </xf>
    <xf numFmtId="0" fontId="4" fillId="25" borderId="29" xfId="0" applyFont="1" applyFill="1" applyBorder="1" applyAlignment="1">
      <alignment horizontal="center" vertical="top"/>
    </xf>
    <xf numFmtId="0" fontId="4" fillId="25" borderId="30" xfId="0" applyFont="1" applyFill="1" applyBorder="1" applyAlignment="1">
      <alignment horizontal="center" vertical="top"/>
    </xf>
    <xf numFmtId="0" fontId="4" fillId="25" borderId="31" xfId="0" applyFont="1" applyFill="1" applyBorder="1" applyAlignment="1">
      <alignment horizontal="center" vertical="top"/>
    </xf>
    <xf numFmtId="0" fontId="4" fillId="22" borderId="32" xfId="0" applyFont="1" applyFill="1" applyBorder="1" applyAlignment="1">
      <alignment horizontal="center" vertical="top"/>
    </xf>
    <xf numFmtId="0" fontId="4" fillId="22" borderId="33" xfId="0" applyFont="1" applyFill="1" applyBorder="1" applyAlignment="1">
      <alignment horizontal="center" vertical="top"/>
    </xf>
    <xf numFmtId="0" fontId="4" fillId="22" borderId="34" xfId="0" applyFont="1" applyFill="1" applyBorder="1" applyAlignment="1">
      <alignment horizontal="center" vertical="top"/>
    </xf>
    <xf numFmtId="0" fontId="4" fillId="22" borderId="35" xfId="0" applyFont="1" applyFill="1" applyBorder="1" applyAlignment="1">
      <alignment horizontal="center" vertical="top"/>
    </xf>
    <xf numFmtId="0" fontId="2" fillId="22" borderId="36" xfId="0" applyFont="1" applyFill="1" applyBorder="1" applyAlignment="1">
      <alignment horizontal="center" vertical="top" wrapText="1"/>
    </xf>
    <xf numFmtId="0" fontId="2" fillId="22" borderId="37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70" zoomScaleNormal="70" zoomScalePageLayoutView="0" workbookViewId="0" topLeftCell="A1">
      <selection activeCell="K2" sqref="K2:Z2"/>
    </sheetView>
  </sheetViews>
  <sheetFormatPr defaultColWidth="9.140625" defaultRowHeight="12.75"/>
  <cols>
    <col min="1" max="1" width="10.7109375" style="0" customWidth="1"/>
    <col min="2" max="2" width="11.00390625" style="0" customWidth="1"/>
    <col min="3" max="3" width="10.421875" style="0" customWidth="1"/>
    <col min="4" max="4" width="10.140625" style="0" customWidth="1"/>
    <col min="5" max="5" width="11.421875" style="0" customWidth="1"/>
    <col min="6" max="6" width="8.00390625" style="0" customWidth="1"/>
    <col min="7" max="7" width="10.8515625" style="0" customWidth="1"/>
    <col min="8" max="8" width="11.00390625" style="0" customWidth="1"/>
    <col min="9" max="9" width="8.00390625" style="0" customWidth="1"/>
    <col min="10" max="10" width="10.00390625" style="0" customWidth="1"/>
    <col min="11" max="11" width="6.140625" style="0" customWidth="1"/>
    <col min="12" max="12" width="5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7.140625" style="0" customWidth="1"/>
    <col min="17" max="17" width="7.00390625" style="0" customWidth="1"/>
    <col min="18" max="18" width="6.140625" style="0" customWidth="1"/>
    <col min="19" max="19" width="6.8515625" style="0" customWidth="1"/>
    <col min="20" max="20" width="6.28125" style="0" customWidth="1"/>
    <col min="21" max="21" width="6.8515625" style="0" customWidth="1"/>
    <col min="22" max="22" width="7.00390625" style="0" customWidth="1"/>
    <col min="23" max="23" width="6.28125" style="0" customWidth="1"/>
    <col min="24" max="24" width="5.57421875" style="0" customWidth="1"/>
    <col min="25" max="25" width="6.57421875" style="0" customWidth="1"/>
    <col min="26" max="26" width="6.28125" style="0" customWidth="1"/>
    <col min="27" max="27" width="5.8515625" style="0" customWidth="1"/>
    <col min="28" max="29" width="6.8515625" style="0" customWidth="1"/>
    <col min="30" max="30" width="6.28125" style="0" customWidth="1"/>
  </cols>
  <sheetData>
    <row r="1" spans="1:26" ht="13.5" thickBot="1">
      <c r="A1" t="s">
        <v>18</v>
      </c>
      <c r="B1" s="73" t="s">
        <v>43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7" s="2" customFormat="1" ht="16.5" thickBot="1">
      <c r="A2" s="3" t="s">
        <v>33</v>
      </c>
      <c r="B2" s="78" t="s">
        <v>44</v>
      </c>
      <c r="C2" s="79"/>
      <c r="D2" s="79"/>
      <c r="E2" s="79"/>
      <c r="F2" s="79"/>
      <c r="G2" s="79"/>
      <c r="H2" s="79"/>
      <c r="I2" s="79"/>
      <c r="J2" s="80"/>
      <c r="K2" s="81" t="s">
        <v>45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  <c r="Z2" s="84"/>
      <c r="AA2" s="2" t="s">
        <v>25</v>
      </c>
    </row>
    <row r="3" spans="1:27" s="1" customFormat="1" ht="12.75" customHeight="1">
      <c r="A3" s="85" t="s">
        <v>3</v>
      </c>
      <c r="B3" s="75" t="s">
        <v>36</v>
      </c>
      <c r="C3" s="76"/>
      <c r="D3" s="76"/>
      <c r="E3" s="75" t="s">
        <v>34</v>
      </c>
      <c r="F3" s="76"/>
      <c r="G3" s="77"/>
      <c r="H3" s="76" t="s">
        <v>35</v>
      </c>
      <c r="I3" s="76"/>
      <c r="J3" s="77"/>
      <c r="K3" s="75" t="s">
        <v>10</v>
      </c>
      <c r="L3" s="76"/>
      <c r="M3" s="76"/>
      <c r="N3" s="77"/>
      <c r="O3" s="75" t="s">
        <v>11</v>
      </c>
      <c r="P3" s="76"/>
      <c r="Q3" s="76"/>
      <c r="R3" s="77"/>
      <c r="S3" s="75" t="s">
        <v>12</v>
      </c>
      <c r="T3" s="76"/>
      <c r="U3" s="76"/>
      <c r="V3" s="77"/>
      <c r="W3" s="75" t="s">
        <v>13</v>
      </c>
      <c r="X3" s="76"/>
      <c r="Y3" s="76"/>
      <c r="Z3" s="77"/>
      <c r="AA3" s="1" t="s">
        <v>32</v>
      </c>
    </row>
    <row r="4" spans="1:30" s="1" customFormat="1" ht="12.75" thickBot="1">
      <c r="A4" s="86"/>
      <c r="B4" s="10" t="s">
        <v>37</v>
      </c>
      <c r="C4" s="11" t="s">
        <v>19</v>
      </c>
      <c r="D4" s="12" t="s">
        <v>24</v>
      </c>
      <c r="E4" s="10" t="s">
        <v>37</v>
      </c>
      <c r="F4" s="13" t="s">
        <v>19</v>
      </c>
      <c r="G4" s="14" t="s">
        <v>24</v>
      </c>
      <c r="H4" s="10" t="s">
        <v>37</v>
      </c>
      <c r="I4" s="11" t="s">
        <v>19</v>
      </c>
      <c r="J4" s="15" t="s">
        <v>24</v>
      </c>
      <c r="K4" s="10" t="s">
        <v>0</v>
      </c>
      <c r="L4" s="16" t="s">
        <v>1</v>
      </c>
      <c r="M4" s="28" t="s">
        <v>20</v>
      </c>
      <c r="N4" s="17" t="s">
        <v>2</v>
      </c>
      <c r="O4" s="10" t="s">
        <v>0</v>
      </c>
      <c r="P4" s="16" t="s">
        <v>1</v>
      </c>
      <c r="Q4" s="28" t="s">
        <v>20</v>
      </c>
      <c r="R4" s="17" t="s">
        <v>2</v>
      </c>
      <c r="S4" s="10" t="s">
        <v>0</v>
      </c>
      <c r="T4" s="16" t="s">
        <v>1</v>
      </c>
      <c r="U4" s="28" t="s">
        <v>20</v>
      </c>
      <c r="V4" s="17" t="s">
        <v>23</v>
      </c>
      <c r="W4" s="10" t="s">
        <v>0</v>
      </c>
      <c r="X4" s="16" t="s">
        <v>1</v>
      </c>
      <c r="Y4" s="28" t="s">
        <v>21</v>
      </c>
      <c r="Z4" s="17" t="s">
        <v>2</v>
      </c>
      <c r="AA4" s="1" t="s">
        <v>10</v>
      </c>
      <c r="AB4" s="1" t="s">
        <v>11</v>
      </c>
      <c r="AC4" s="1" t="s">
        <v>12</v>
      </c>
      <c r="AD4" s="1" t="s">
        <v>26</v>
      </c>
    </row>
    <row r="5" spans="1:31" s="1" customFormat="1" ht="30.75" customHeight="1">
      <c r="A5" s="6" t="s">
        <v>4</v>
      </c>
      <c r="B5" s="41">
        <v>28000</v>
      </c>
      <c r="C5" s="42">
        <v>9728</v>
      </c>
      <c r="D5" s="43">
        <f aca="true" t="shared" si="0" ref="D5:D16">ROUND(SUM(K5,O5,S5,W5),0)</f>
        <v>27800</v>
      </c>
      <c r="E5" s="44">
        <v>3500</v>
      </c>
      <c r="F5" s="42">
        <v>2500</v>
      </c>
      <c r="G5" s="43">
        <f aca="true" t="shared" si="1" ref="G5:G16">ROUND(SUM(L5,P5,T5,X5),0)</f>
        <v>3445</v>
      </c>
      <c r="H5" s="44">
        <v>3500</v>
      </c>
      <c r="I5" s="42">
        <v>2500</v>
      </c>
      <c r="J5" s="45">
        <f aca="true" t="shared" si="2" ref="J5:J16">ROUND(SUM(N5,R5,V5,Z5,),0)</f>
        <v>4238</v>
      </c>
      <c r="K5" s="46"/>
      <c r="L5" s="47"/>
      <c r="M5" s="48"/>
      <c r="N5" s="45"/>
      <c r="O5" s="46">
        <f>O18*AB5/AB18</f>
        <v>13628.571428571428</v>
      </c>
      <c r="P5" s="47">
        <f>P18*AB5/AB18</f>
        <v>1528.5714285714284</v>
      </c>
      <c r="Q5" s="48">
        <v>765</v>
      </c>
      <c r="R5" s="45">
        <f>R18*AB5/AB18</f>
        <v>978.5714285714286</v>
      </c>
      <c r="S5" s="46">
        <f>S18*AC5/AC18</f>
        <v>14171.502590673575</v>
      </c>
      <c r="T5" s="47">
        <f>T18*AC5/AC18</f>
        <v>1916.5803108808293</v>
      </c>
      <c r="U5" s="48">
        <v>635</v>
      </c>
      <c r="V5" s="45">
        <f>V18*AC5/AC18</f>
        <v>3259.5854922279796</v>
      </c>
      <c r="W5" s="20"/>
      <c r="X5" s="21"/>
      <c r="Y5" s="29"/>
      <c r="Z5" s="22"/>
      <c r="AB5" s="1">
        <v>0.075</v>
      </c>
      <c r="AC5" s="1">
        <v>0.135</v>
      </c>
      <c r="AE5" s="1" t="s">
        <v>4</v>
      </c>
    </row>
    <row r="6" spans="1:31" ht="30.75" customHeight="1">
      <c r="A6" s="7" t="s">
        <v>39</v>
      </c>
      <c r="B6" s="49">
        <v>44186</v>
      </c>
      <c r="C6" s="50">
        <v>31992</v>
      </c>
      <c r="D6" s="51">
        <f t="shared" si="0"/>
        <v>45007</v>
      </c>
      <c r="E6" s="52">
        <v>5109</v>
      </c>
      <c r="F6" s="50">
        <v>4600</v>
      </c>
      <c r="G6" s="51">
        <f t="shared" si="1"/>
        <v>5406</v>
      </c>
      <c r="H6" s="52">
        <v>5300</v>
      </c>
      <c r="I6" s="50">
        <v>5200</v>
      </c>
      <c r="J6" s="53">
        <f t="shared" si="2"/>
        <v>6396</v>
      </c>
      <c r="K6" s="54">
        <f>K18*AA6/AA18</f>
        <v>5693.333333333333</v>
      </c>
      <c r="L6" s="55">
        <f>L18*AA6/AA18</f>
        <v>1148.0000000000002</v>
      </c>
      <c r="M6" s="56">
        <v>175</v>
      </c>
      <c r="N6" s="53">
        <f>N18*AA6/AA18</f>
        <v>2249.3333333333335</v>
      </c>
      <c r="O6" s="54">
        <f>O18*AB6/AB18</f>
        <v>19988.571428571428</v>
      </c>
      <c r="P6" s="55">
        <f>P18*AB6/AB18</f>
        <v>2241.904761904762</v>
      </c>
      <c r="Q6" s="56">
        <v>1734</v>
      </c>
      <c r="R6" s="53">
        <f>R18*AB6/AB18</f>
        <v>1435.2380952380952</v>
      </c>
      <c r="S6" s="54">
        <f>S18*AC6/AC18</f>
        <v>9447.668393782384</v>
      </c>
      <c r="T6" s="55">
        <f>T18*AC6/AC18</f>
        <v>1277.720207253886</v>
      </c>
      <c r="U6" s="56">
        <v>843</v>
      </c>
      <c r="V6" s="53">
        <f>V18*AC6/AC18</f>
        <v>2173.056994818653</v>
      </c>
      <c r="W6" s="23">
        <f>W18*AD6/AD18</f>
        <v>9877.551020408164</v>
      </c>
      <c r="X6" s="18">
        <f>X18*AD6/AD18</f>
        <v>738.5714285714287</v>
      </c>
      <c r="Y6" s="30">
        <v>479</v>
      </c>
      <c r="Z6" s="24">
        <f>Z18*AD6/AD18</f>
        <v>538.7755102040817</v>
      </c>
      <c r="AA6" s="4">
        <v>0.07</v>
      </c>
      <c r="AB6" s="4">
        <v>0.11</v>
      </c>
      <c r="AC6" s="4">
        <v>0.09</v>
      </c>
      <c r="AD6" s="4">
        <v>0.22</v>
      </c>
      <c r="AE6" t="s">
        <v>5</v>
      </c>
    </row>
    <row r="7" spans="1:31" ht="30.75" customHeight="1">
      <c r="A7" s="7" t="s">
        <v>38</v>
      </c>
      <c r="B7" s="49">
        <v>58730</v>
      </c>
      <c r="C7" s="50">
        <v>41420</v>
      </c>
      <c r="D7" s="51">
        <f t="shared" si="0"/>
        <v>61728</v>
      </c>
      <c r="E7" s="52">
        <v>6924</v>
      </c>
      <c r="F7" s="50">
        <v>5142</v>
      </c>
      <c r="G7" s="51">
        <f t="shared" si="1"/>
        <v>9039</v>
      </c>
      <c r="H7" s="52">
        <v>8932</v>
      </c>
      <c r="I7" s="50">
        <v>7190</v>
      </c>
      <c r="J7" s="53">
        <f t="shared" si="2"/>
        <v>13801</v>
      </c>
      <c r="K7" s="54">
        <f>K18*AA7/AA18</f>
        <v>23993.333333333332</v>
      </c>
      <c r="L7" s="55">
        <f>L18*AA7/AA18</f>
        <v>4838</v>
      </c>
      <c r="M7" s="56">
        <v>1307</v>
      </c>
      <c r="N7" s="53">
        <f>N18*AA7/AA18</f>
        <v>9479.333333333334</v>
      </c>
      <c r="O7" s="54">
        <f>O18*AB7/AB18</f>
        <v>19080</v>
      </c>
      <c r="P7" s="55">
        <f>P18*AB7/AB18</f>
        <v>2140</v>
      </c>
      <c r="Q7" s="56">
        <v>1897</v>
      </c>
      <c r="R7" s="53">
        <f>R18*AB7/AB18</f>
        <v>1370</v>
      </c>
      <c r="S7" s="54">
        <f>S18*AC7/AC18</f>
        <v>11022.279792746114</v>
      </c>
      <c r="T7" s="55">
        <f>T18*AC7/AC18</f>
        <v>1490.6735751295337</v>
      </c>
      <c r="U7" s="56">
        <v>1174</v>
      </c>
      <c r="V7" s="53">
        <f>V18*AC7/AC18</f>
        <v>2535.2331606217617</v>
      </c>
      <c r="W7" s="23">
        <f>W18*AD7/AD18</f>
        <v>7632.6530612244915</v>
      </c>
      <c r="X7" s="18">
        <f>X18*AD7/AD18</f>
        <v>570.7142857142859</v>
      </c>
      <c r="Y7" s="30">
        <v>306</v>
      </c>
      <c r="Z7" s="24">
        <f>Z18*AD7/AD18</f>
        <v>416.326530612245</v>
      </c>
      <c r="AA7" s="4">
        <v>0.295</v>
      </c>
      <c r="AB7" s="4">
        <v>0.105</v>
      </c>
      <c r="AC7" s="4">
        <v>0.105</v>
      </c>
      <c r="AD7" s="4">
        <v>0.17</v>
      </c>
      <c r="AE7" t="s">
        <v>27</v>
      </c>
    </row>
    <row r="8" spans="1:31" ht="30.75" customHeight="1">
      <c r="A8" s="7" t="s">
        <v>28</v>
      </c>
      <c r="B8" s="49">
        <v>44000</v>
      </c>
      <c r="C8" s="50">
        <v>12000</v>
      </c>
      <c r="D8" s="51">
        <f t="shared" si="0"/>
        <v>45632</v>
      </c>
      <c r="E8" s="52">
        <v>5300</v>
      </c>
      <c r="F8" s="72">
        <v>1300</v>
      </c>
      <c r="G8" s="51">
        <f t="shared" si="1"/>
        <v>6225</v>
      </c>
      <c r="H8" s="52">
        <v>5450</v>
      </c>
      <c r="I8" s="50">
        <v>1500</v>
      </c>
      <c r="J8" s="53">
        <f t="shared" si="2"/>
        <v>9012</v>
      </c>
      <c r="K8" s="54">
        <f>K18*AA8/AA18</f>
        <v>11386.666666666666</v>
      </c>
      <c r="L8" s="55">
        <f>L18*AA8/AA18</f>
        <v>2296.0000000000005</v>
      </c>
      <c r="M8" s="56">
        <v>292</v>
      </c>
      <c r="N8" s="53">
        <f>N18*AA8/AA18</f>
        <v>4498.666666666667</v>
      </c>
      <c r="O8" s="54">
        <f>O18*AB8/AB18</f>
        <v>14537.142857142857</v>
      </c>
      <c r="P8" s="55">
        <f>P18*AB8/AB18</f>
        <v>1630.4761904761904</v>
      </c>
      <c r="Q8" s="56">
        <v>483</v>
      </c>
      <c r="R8" s="53">
        <f>R18*AB8/AB18</f>
        <v>1043.8095238095239</v>
      </c>
      <c r="S8" s="54">
        <f>S18*AC8/AC18</f>
        <v>13646.632124352333</v>
      </c>
      <c r="T8" s="55">
        <f>T18*AC8/AC18</f>
        <v>1845.5958549222798</v>
      </c>
      <c r="U8" s="56">
        <v>473</v>
      </c>
      <c r="V8" s="53">
        <f>V18*AC8/AC18</f>
        <v>3138.8601036269433</v>
      </c>
      <c r="W8" s="23">
        <f>W18*AD8/AD18</f>
        <v>6061.224489795919</v>
      </c>
      <c r="X8" s="18">
        <f>X18*AD8/AD18</f>
        <v>453.21428571428584</v>
      </c>
      <c r="Y8" s="30">
        <v>158</v>
      </c>
      <c r="Z8" s="24">
        <f>Z18*AD8/AD18</f>
        <v>330.6122448979592</v>
      </c>
      <c r="AA8" s="4">
        <v>0.14</v>
      </c>
      <c r="AB8" s="1">
        <v>0.08</v>
      </c>
      <c r="AC8" s="1">
        <v>0.13</v>
      </c>
      <c r="AD8">
        <v>0.135</v>
      </c>
      <c r="AE8" s="1" t="s">
        <v>28</v>
      </c>
    </row>
    <row r="9" spans="1:31" ht="30.75" customHeight="1">
      <c r="A9" s="7" t="s">
        <v>6</v>
      </c>
      <c r="B9" s="49">
        <v>13710</v>
      </c>
      <c r="C9" s="50">
        <v>12120</v>
      </c>
      <c r="D9" s="51">
        <f t="shared" si="0"/>
        <v>14995</v>
      </c>
      <c r="E9" s="52">
        <v>1720</v>
      </c>
      <c r="F9" s="50">
        <v>1580</v>
      </c>
      <c r="G9" s="51">
        <f t="shared" si="1"/>
        <v>2373</v>
      </c>
      <c r="H9" s="52">
        <v>1770</v>
      </c>
      <c r="I9" s="50">
        <v>1660</v>
      </c>
      <c r="J9" s="53">
        <f t="shared" si="2"/>
        <v>3575</v>
      </c>
      <c r="K9" s="54">
        <f>K18*AA9/AA18</f>
        <v>7726.666666666667</v>
      </c>
      <c r="L9" s="55">
        <f>L18*AA9/AA18</f>
        <v>1558</v>
      </c>
      <c r="M9" s="56">
        <v>216</v>
      </c>
      <c r="N9" s="53">
        <f>N18*AA9/AA18</f>
        <v>3052.6666666666665</v>
      </c>
      <c r="O9" s="54">
        <f>O18*AB9/AB18</f>
        <v>7268.571428571428</v>
      </c>
      <c r="P9" s="55">
        <f>P18*AB9/AB18</f>
        <v>815.2380952380952</v>
      </c>
      <c r="Q9" s="56">
        <v>1466</v>
      </c>
      <c r="R9" s="53">
        <f>R18*AB9/AB18</f>
        <v>521.9047619047619</v>
      </c>
      <c r="S9" s="54"/>
      <c r="T9" s="55"/>
      <c r="U9" s="56"/>
      <c r="V9" s="53"/>
      <c r="W9" s="23"/>
      <c r="X9" s="18"/>
      <c r="Y9" s="30"/>
      <c r="Z9" s="24"/>
      <c r="AA9" s="4">
        <v>0.095</v>
      </c>
      <c r="AB9" s="1">
        <v>0.04</v>
      </c>
      <c r="AE9" s="1" t="s">
        <v>6</v>
      </c>
    </row>
    <row r="10" spans="1:31" ht="30.75" customHeight="1">
      <c r="A10" s="7" t="s">
        <v>7</v>
      </c>
      <c r="B10" s="49">
        <v>17238</v>
      </c>
      <c r="C10" s="50">
        <v>13187</v>
      </c>
      <c r="D10" s="51">
        <f t="shared" si="0"/>
        <v>17028</v>
      </c>
      <c r="E10" s="52">
        <v>1968</v>
      </c>
      <c r="F10" s="50">
        <v>2240</v>
      </c>
      <c r="G10" s="51">
        <f t="shared" si="1"/>
        <v>1930</v>
      </c>
      <c r="H10" s="52">
        <v>2136</v>
      </c>
      <c r="I10" s="50">
        <v>2334</v>
      </c>
      <c r="J10" s="53">
        <f t="shared" si="2"/>
        <v>2007</v>
      </c>
      <c r="K10" s="54"/>
      <c r="L10" s="55"/>
      <c r="M10" s="56"/>
      <c r="N10" s="53"/>
      <c r="O10" s="54">
        <f>O18*AB10/AB18</f>
        <v>9085.714285714286</v>
      </c>
      <c r="P10" s="55">
        <f>P18*AB10/AB18</f>
        <v>1019.047619047619</v>
      </c>
      <c r="Q10" s="56">
        <v>1138</v>
      </c>
      <c r="R10" s="53">
        <f>R18*AB10/AB18</f>
        <v>652.3809523809524</v>
      </c>
      <c r="S10" s="54">
        <f>S18*AC10/AC18</f>
        <v>5248.704663212436</v>
      </c>
      <c r="T10" s="55">
        <f>T18*AC10/AC18</f>
        <v>709.8445595854922</v>
      </c>
      <c r="U10" s="56">
        <v>831</v>
      </c>
      <c r="V10" s="53">
        <f>V18*AC10/AC18</f>
        <v>1207.2538860103627</v>
      </c>
      <c r="W10" s="23">
        <f>W18*AD10/AD18</f>
        <v>2693.8775510204086</v>
      </c>
      <c r="X10" s="18">
        <f>X18*AD10/AD18</f>
        <v>201.42857142857147</v>
      </c>
      <c r="Y10" s="30">
        <v>270</v>
      </c>
      <c r="Z10" s="24">
        <f>Z18*AD10/AD18</f>
        <v>146.9387755102041</v>
      </c>
      <c r="AB10" s="1">
        <v>0.05</v>
      </c>
      <c r="AC10">
        <v>0.05</v>
      </c>
      <c r="AD10">
        <v>0.06</v>
      </c>
      <c r="AE10" s="1" t="s">
        <v>7</v>
      </c>
    </row>
    <row r="11" spans="1:31" ht="30.75" customHeight="1">
      <c r="A11" s="7" t="s">
        <v>8</v>
      </c>
      <c r="B11" s="49">
        <v>44376</v>
      </c>
      <c r="C11" s="39">
        <v>23100</v>
      </c>
      <c r="D11" s="51">
        <f t="shared" si="0"/>
        <v>43087</v>
      </c>
      <c r="E11" s="52">
        <v>4638</v>
      </c>
      <c r="F11" s="39">
        <v>2684</v>
      </c>
      <c r="G11" s="51">
        <f t="shared" si="1"/>
        <v>4853</v>
      </c>
      <c r="H11" s="52">
        <v>4877</v>
      </c>
      <c r="I11" s="39">
        <v>3741</v>
      </c>
      <c r="J11" s="53">
        <f t="shared" si="2"/>
        <v>4801</v>
      </c>
      <c r="K11" s="54">
        <f>K18*AA11/AA18</f>
        <v>1626.6666666666667</v>
      </c>
      <c r="L11" s="55">
        <f>L18*AA11/AA18</f>
        <v>328</v>
      </c>
      <c r="M11" s="56">
        <v>121</v>
      </c>
      <c r="N11" s="53">
        <f>N18*AA11/AA18</f>
        <v>642.6666666666666</v>
      </c>
      <c r="O11" s="54">
        <f>O18*AB11/AB18</f>
        <v>24531.42857142857</v>
      </c>
      <c r="P11" s="55">
        <f>P18*AB11/AB18</f>
        <v>2751.428571428571</v>
      </c>
      <c r="Q11" s="56">
        <v>1323</v>
      </c>
      <c r="R11" s="53">
        <f>R18*AB11/AB18</f>
        <v>1761.4285714285716</v>
      </c>
      <c r="S11" s="54">
        <f>S18*AC11/AC18</f>
        <v>8397.927461139896</v>
      </c>
      <c r="T11" s="55">
        <f>T18*AC11/AC18</f>
        <v>1135.7512953367875</v>
      </c>
      <c r="U11" s="56">
        <v>799</v>
      </c>
      <c r="V11" s="53">
        <f>V18*AC11/AC18</f>
        <v>1931.6062176165804</v>
      </c>
      <c r="W11" s="23">
        <f>W18*AD11/AD18</f>
        <v>8530.61224489796</v>
      </c>
      <c r="X11" s="18">
        <f>X18*AD11/AD18</f>
        <v>637.857142857143</v>
      </c>
      <c r="Y11" s="30">
        <v>374</v>
      </c>
      <c r="Z11" s="24">
        <f>Z18*AD11/AD18</f>
        <v>465.30612244897964</v>
      </c>
      <c r="AA11" s="4">
        <v>0.02</v>
      </c>
      <c r="AB11" s="1">
        <v>0.135</v>
      </c>
      <c r="AC11">
        <v>0.08</v>
      </c>
      <c r="AD11">
        <v>0.19</v>
      </c>
      <c r="AE11" s="1" t="s">
        <v>8</v>
      </c>
    </row>
    <row r="12" spans="1:31" ht="30.75" customHeight="1">
      <c r="A12" s="7" t="s">
        <v>29</v>
      </c>
      <c r="B12" s="49">
        <v>47296</v>
      </c>
      <c r="C12" s="50">
        <v>40432</v>
      </c>
      <c r="D12" s="51">
        <f t="shared" si="0"/>
        <v>42250</v>
      </c>
      <c r="E12" s="52">
        <v>4186</v>
      </c>
      <c r="F12" s="50">
        <v>2757</v>
      </c>
      <c r="G12" s="51">
        <f t="shared" si="1"/>
        <v>4831</v>
      </c>
      <c r="H12" s="52">
        <v>3629</v>
      </c>
      <c r="I12" s="50">
        <v>1260</v>
      </c>
      <c r="J12" s="53">
        <f t="shared" si="2"/>
        <v>4452</v>
      </c>
      <c r="K12" s="54">
        <f>K18*AA12/AA18</f>
        <v>4880</v>
      </c>
      <c r="L12" s="55">
        <f>L18*AA12/AA18</f>
        <v>984</v>
      </c>
      <c r="M12" s="56">
        <v>3</v>
      </c>
      <c r="N12" s="53">
        <f>N18*AA12/AA18</f>
        <v>1928</v>
      </c>
      <c r="O12" s="54">
        <f>O18*AB12/AB18</f>
        <v>28165.714285714286</v>
      </c>
      <c r="P12" s="55">
        <f>P18*AB12/AB18</f>
        <v>3159.047619047619</v>
      </c>
      <c r="Q12" s="56">
        <v>1800</v>
      </c>
      <c r="R12" s="53">
        <f>R18*AB12/AB18</f>
        <v>2022.3809523809523</v>
      </c>
      <c r="S12" s="54"/>
      <c r="T12" s="55"/>
      <c r="U12" s="56"/>
      <c r="V12" s="53"/>
      <c r="W12" s="23">
        <f>W18*AD12/AD18</f>
        <v>9204.081632653062</v>
      </c>
      <c r="X12" s="18">
        <f>X18*AD12/AD18</f>
        <v>688.2142857142858</v>
      </c>
      <c r="Y12" s="30">
        <v>473</v>
      </c>
      <c r="Z12" s="24">
        <f>Z18*AD12/AD18</f>
        <v>502.0408163265306</v>
      </c>
      <c r="AA12" s="4">
        <v>0.06</v>
      </c>
      <c r="AB12" s="1">
        <v>0.155</v>
      </c>
      <c r="AD12">
        <v>0.205</v>
      </c>
      <c r="AE12" s="1" t="s">
        <v>29</v>
      </c>
    </row>
    <row r="13" spans="1:31" ht="30.75" customHeight="1">
      <c r="A13" s="7" t="s">
        <v>9</v>
      </c>
      <c r="B13" s="49">
        <v>10800</v>
      </c>
      <c r="C13" s="50">
        <v>5680</v>
      </c>
      <c r="D13" s="51">
        <f t="shared" si="0"/>
        <v>9994</v>
      </c>
      <c r="E13" s="52">
        <v>1095</v>
      </c>
      <c r="F13" s="50">
        <v>500</v>
      </c>
      <c r="G13" s="51">
        <f t="shared" si="1"/>
        <v>1121</v>
      </c>
      <c r="H13" s="52">
        <v>710</v>
      </c>
      <c r="I13" s="50">
        <v>750</v>
      </c>
      <c r="J13" s="53">
        <f t="shared" si="2"/>
        <v>718</v>
      </c>
      <c r="K13" s="54"/>
      <c r="L13" s="55"/>
      <c r="M13" s="56"/>
      <c r="N13" s="53"/>
      <c r="O13" s="54">
        <f>O18*AB13/AB18</f>
        <v>9994.285714285714</v>
      </c>
      <c r="P13" s="55">
        <f>P18*AB13/AB18</f>
        <v>1120.952380952381</v>
      </c>
      <c r="Q13" s="56">
        <v>1100</v>
      </c>
      <c r="R13" s="53">
        <f>R18*AB13/AB18</f>
        <v>717.6190476190476</v>
      </c>
      <c r="S13" s="54"/>
      <c r="T13" s="55"/>
      <c r="U13" s="56"/>
      <c r="V13" s="53"/>
      <c r="W13" s="23"/>
      <c r="X13" s="18"/>
      <c r="Y13" s="30"/>
      <c r="Z13" s="24"/>
      <c r="AA13" s="4"/>
      <c r="AB13" s="1">
        <v>0.055</v>
      </c>
      <c r="AE13" s="1" t="s">
        <v>9</v>
      </c>
    </row>
    <row r="14" spans="1:31" ht="30.75" customHeight="1">
      <c r="A14" s="8" t="s">
        <v>14</v>
      </c>
      <c r="B14" s="57">
        <v>49680</v>
      </c>
      <c r="C14" s="39">
        <v>29348</v>
      </c>
      <c r="D14" s="51">
        <f t="shared" si="0"/>
        <v>44520</v>
      </c>
      <c r="E14" s="52">
        <v>5037</v>
      </c>
      <c r="F14" s="39">
        <v>4520</v>
      </c>
      <c r="G14" s="51">
        <f t="shared" si="1"/>
        <v>4993</v>
      </c>
      <c r="H14" s="52">
        <v>3266</v>
      </c>
      <c r="I14" s="39">
        <v>3200</v>
      </c>
      <c r="J14" s="53">
        <f t="shared" si="2"/>
        <v>3197</v>
      </c>
      <c r="K14" s="54"/>
      <c r="L14" s="55"/>
      <c r="M14" s="56"/>
      <c r="N14" s="53"/>
      <c r="O14" s="54">
        <f>O18*AB14/AB18</f>
        <v>44520</v>
      </c>
      <c r="P14" s="55">
        <f>P18*AB14/AB18</f>
        <v>4993.333333333333</v>
      </c>
      <c r="Q14" s="56">
        <v>4500</v>
      </c>
      <c r="R14" s="53">
        <f>R18*AB14/AB18</f>
        <v>3196.6666666666665</v>
      </c>
      <c r="S14" s="54"/>
      <c r="T14" s="55"/>
      <c r="U14" s="56"/>
      <c r="V14" s="53"/>
      <c r="W14" s="23"/>
      <c r="X14" s="18"/>
      <c r="Y14" s="30"/>
      <c r="Z14" s="24"/>
      <c r="AB14" s="1">
        <v>0.245</v>
      </c>
      <c r="AE14" s="1" t="s">
        <v>30</v>
      </c>
    </row>
    <row r="15" spans="1:31" ht="30.75" customHeight="1">
      <c r="A15" s="8" t="s">
        <v>15</v>
      </c>
      <c r="B15" s="57">
        <v>44400</v>
      </c>
      <c r="C15" s="50">
        <v>20400</v>
      </c>
      <c r="D15" s="51">
        <f t="shared" si="0"/>
        <v>39365</v>
      </c>
      <c r="E15" s="52">
        <v>4100</v>
      </c>
      <c r="F15" s="50">
        <v>2600</v>
      </c>
      <c r="G15" s="51">
        <f t="shared" si="1"/>
        <v>5324</v>
      </c>
      <c r="H15" s="52">
        <v>11000</v>
      </c>
      <c r="I15" s="50">
        <v>7100</v>
      </c>
      <c r="J15" s="53">
        <f t="shared" si="2"/>
        <v>9054</v>
      </c>
      <c r="K15" s="54"/>
      <c r="L15" s="55"/>
      <c r="M15" s="56"/>
      <c r="N15" s="53"/>
      <c r="O15" s="54"/>
      <c r="P15" s="55"/>
      <c r="Q15" s="56"/>
      <c r="R15" s="53"/>
      <c r="S15" s="54">
        <f>S18*AC15/AC18</f>
        <v>39365.284974093265</v>
      </c>
      <c r="T15" s="55">
        <f>T18*AC15/AC18</f>
        <v>5323.834196891192</v>
      </c>
      <c r="U15" s="56">
        <v>2500</v>
      </c>
      <c r="V15" s="53">
        <f>V18*AC15/AC18</f>
        <v>9054.40414507772</v>
      </c>
      <c r="W15" s="23"/>
      <c r="X15" s="18"/>
      <c r="Y15" s="30"/>
      <c r="Z15" s="24"/>
      <c r="AC15">
        <v>0.375</v>
      </c>
      <c r="AE15" s="1" t="s">
        <v>31</v>
      </c>
    </row>
    <row r="16" spans="1:31" ht="30" customHeight="1" thickBot="1">
      <c r="A16" s="9" t="s">
        <v>16</v>
      </c>
      <c r="B16" s="58"/>
      <c r="C16" s="59"/>
      <c r="D16" s="60">
        <f t="shared" si="0"/>
        <v>5693</v>
      </c>
      <c r="E16" s="61"/>
      <c r="F16" s="62"/>
      <c r="G16" s="60">
        <f t="shared" si="1"/>
        <v>1148</v>
      </c>
      <c r="H16" s="61"/>
      <c r="I16" s="62"/>
      <c r="J16" s="63">
        <f t="shared" si="2"/>
        <v>2249</v>
      </c>
      <c r="K16" s="64">
        <f>K18*AA16/AA18</f>
        <v>5693.333333333333</v>
      </c>
      <c r="L16" s="65">
        <f>L18*AA16/AA18</f>
        <v>1148.0000000000002</v>
      </c>
      <c r="M16" s="31"/>
      <c r="N16" s="66">
        <f>N18*AA16/AA18</f>
        <v>2249.3333333333335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  <c r="AA16">
        <v>0.07</v>
      </c>
      <c r="AE16" s="1" t="s">
        <v>16</v>
      </c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30" ht="30" customHeight="1">
      <c r="A18" s="19" t="s">
        <v>17</v>
      </c>
      <c r="B18" s="19">
        <f aca="true" t="shared" si="3" ref="B18:J18">SUM(B5:B17)</f>
        <v>402416</v>
      </c>
      <c r="C18" s="19">
        <f t="shared" si="3"/>
        <v>239407</v>
      </c>
      <c r="D18" s="39">
        <f t="shared" si="3"/>
        <v>397099</v>
      </c>
      <c r="E18" s="19">
        <f t="shared" si="3"/>
        <v>43577</v>
      </c>
      <c r="F18" s="19">
        <f t="shared" si="3"/>
        <v>30423</v>
      </c>
      <c r="G18" s="39">
        <f t="shared" si="3"/>
        <v>50688</v>
      </c>
      <c r="H18" s="39">
        <f t="shared" si="3"/>
        <v>50570</v>
      </c>
      <c r="I18" s="19">
        <f t="shared" si="3"/>
        <v>36435</v>
      </c>
      <c r="J18" s="19">
        <f t="shared" si="3"/>
        <v>63500</v>
      </c>
      <c r="K18" s="19">
        <v>61000</v>
      </c>
      <c r="L18" s="19">
        <v>12300</v>
      </c>
      <c r="M18" s="33">
        <f>SUM(M5:M17)</f>
        <v>2114</v>
      </c>
      <c r="N18" s="19">
        <v>24100</v>
      </c>
      <c r="O18" s="40">
        <v>190800</v>
      </c>
      <c r="P18" s="19">
        <v>21400</v>
      </c>
      <c r="Q18" s="33">
        <f>SUM(Q5:Q17)</f>
        <v>16206</v>
      </c>
      <c r="R18" s="19">
        <v>13700</v>
      </c>
      <c r="S18" s="40">
        <v>101300</v>
      </c>
      <c r="T18" s="19">
        <v>13700</v>
      </c>
      <c r="U18" s="33">
        <f>SUM(U5:U17)</f>
        <v>7255</v>
      </c>
      <c r="V18" s="19">
        <v>23300</v>
      </c>
      <c r="W18" s="19">
        <v>44000</v>
      </c>
      <c r="X18" s="19">
        <v>3290</v>
      </c>
      <c r="Y18" s="33">
        <f>SUM(Y5:Y17)</f>
        <v>2060</v>
      </c>
      <c r="Z18" s="19">
        <v>2400</v>
      </c>
      <c r="AA18" s="19">
        <f>SUM(AA5:AA16)</f>
        <v>0.75</v>
      </c>
      <c r="AB18" s="19">
        <f>SUM(AB5:AB16)</f>
        <v>1.05</v>
      </c>
      <c r="AC18">
        <f>SUM(AC5:AC16)</f>
        <v>0.965</v>
      </c>
      <c r="AD18">
        <f>SUM(AD5:AD16)</f>
        <v>0.9799999999999999</v>
      </c>
    </row>
    <row r="19" spans="1:26" ht="30" customHeight="1">
      <c r="A19" s="38" t="s">
        <v>40</v>
      </c>
      <c r="B19" s="19">
        <v>233400</v>
      </c>
      <c r="C19" s="19"/>
      <c r="D19" s="39">
        <f>SUM(K19,O19,S19,W19)</f>
        <v>168500</v>
      </c>
      <c r="E19" s="19">
        <v>14790</v>
      </c>
      <c r="F19" s="19"/>
      <c r="G19" s="39">
        <f>SUM(L19,P19,T19,X19)</f>
        <v>8690</v>
      </c>
      <c r="H19" s="39">
        <v>31600</v>
      </c>
      <c r="I19" s="19"/>
      <c r="J19" s="19">
        <f>SUM(N19,R19,V19,Z19)</f>
        <v>30500</v>
      </c>
      <c r="K19" s="19">
        <v>50000</v>
      </c>
      <c r="L19" s="19">
        <v>5700</v>
      </c>
      <c r="M19" s="33"/>
      <c r="N19" s="19">
        <v>7200</v>
      </c>
      <c r="O19" s="40">
        <v>33600</v>
      </c>
      <c r="P19" s="19">
        <v>700</v>
      </c>
      <c r="Q19" s="33"/>
      <c r="R19" s="19">
        <v>8900</v>
      </c>
      <c r="S19" s="40">
        <v>61900</v>
      </c>
      <c r="T19" s="19">
        <v>1000</v>
      </c>
      <c r="U19" s="33"/>
      <c r="V19" s="19">
        <v>12600</v>
      </c>
      <c r="W19" s="19">
        <v>23000</v>
      </c>
      <c r="X19" s="19">
        <v>1290</v>
      </c>
      <c r="Y19" s="33"/>
      <c r="Z19" s="19">
        <v>1800</v>
      </c>
    </row>
    <row r="20" spans="1:26" ht="30" customHeight="1">
      <c r="A20" s="38" t="s">
        <v>42</v>
      </c>
      <c r="B20" s="19"/>
      <c r="C20" s="19"/>
      <c r="D20" s="39">
        <f>SUM(K20,O20,S20,W20)</f>
        <v>71200</v>
      </c>
      <c r="E20" s="87"/>
      <c r="F20" s="87"/>
      <c r="G20" s="39">
        <f>SUM(L20,P20,T20,X20)</f>
        <v>6300</v>
      </c>
      <c r="H20" s="5"/>
      <c r="I20" s="19"/>
      <c r="J20" s="19">
        <f>SUM(N20,R20,V20,Z20)</f>
        <v>0</v>
      </c>
      <c r="K20" s="19"/>
      <c r="L20" s="19"/>
      <c r="M20" s="33"/>
      <c r="N20" s="19"/>
      <c r="O20" s="40">
        <v>36500</v>
      </c>
      <c r="P20" s="19">
        <v>3200</v>
      </c>
      <c r="Q20" s="33"/>
      <c r="R20" s="19"/>
      <c r="S20" s="40">
        <v>34700</v>
      </c>
      <c r="T20" s="19">
        <v>3100</v>
      </c>
      <c r="U20" s="33"/>
      <c r="V20" s="19"/>
      <c r="W20" s="19"/>
      <c r="X20" s="19"/>
      <c r="Y20" s="33"/>
      <c r="Z20" s="19">
        <v>0</v>
      </c>
    </row>
    <row r="21" spans="1:26" ht="30" customHeight="1">
      <c r="A21" s="38" t="s">
        <v>41</v>
      </c>
      <c r="B21" s="19"/>
      <c r="C21" s="19"/>
      <c r="D21" s="5"/>
      <c r="E21" s="19"/>
      <c r="F21" s="19"/>
      <c r="G21" s="5"/>
      <c r="H21" s="5"/>
      <c r="I21" s="19"/>
      <c r="J21" s="19"/>
      <c r="K21" s="19"/>
      <c r="L21" s="19"/>
      <c r="M21" s="33"/>
      <c r="N21" s="19"/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22</v>
      </c>
      <c r="B22" s="19">
        <f>SUM(B19:B21)</f>
        <v>233400</v>
      </c>
      <c r="C22" s="19">
        <v>178501</v>
      </c>
      <c r="D22" s="39">
        <f>SUM(K22,O22,S22,W22)</f>
        <v>239700</v>
      </c>
      <c r="E22" s="19">
        <f>SUM(E19:E21)</f>
        <v>14790</v>
      </c>
      <c r="F22" s="19">
        <v>10065</v>
      </c>
      <c r="G22" s="39">
        <f>SUM(L22,P22,T22,X22)</f>
        <v>14990</v>
      </c>
      <c r="H22" s="39">
        <f>SUM(H19:H21)</f>
        <v>31600</v>
      </c>
      <c r="I22" s="19">
        <v>25083</v>
      </c>
      <c r="J22" s="19">
        <f>SUM(N22,R22,V22,Z22)</f>
        <v>30500</v>
      </c>
      <c r="K22" s="19">
        <f>SUM(K19,K20,K21)</f>
        <v>50000</v>
      </c>
      <c r="L22" s="19">
        <f>SUM(L19,L20,L21)</f>
        <v>5700</v>
      </c>
      <c r="M22" s="33">
        <v>1168</v>
      </c>
      <c r="N22" s="19">
        <f>SUM(N19,N20,N21)</f>
        <v>7200</v>
      </c>
      <c r="O22" s="40">
        <f>SUM(O19,O20,O21)</f>
        <v>70100</v>
      </c>
      <c r="P22" s="19">
        <f>SUM(P19,P20,P21)</f>
        <v>3900</v>
      </c>
      <c r="Q22" s="33">
        <v>2407</v>
      </c>
      <c r="R22" s="19">
        <f>SUM(R19,R20,R21)</f>
        <v>8900</v>
      </c>
      <c r="S22" s="40">
        <f>SUM(S19,S20,S21)</f>
        <v>96600</v>
      </c>
      <c r="T22" s="19">
        <f>SUM(T19,T20,T21)</f>
        <v>4100</v>
      </c>
      <c r="U22" s="33">
        <v>2526</v>
      </c>
      <c r="V22" s="19">
        <f>SUM(V19,V20,V21)</f>
        <v>12600</v>
      </c>
      <c r="W22" s="19">
        <f>SUM(W19,W20,W21)</f>
        <v>23000</v>
      </c>
      <c r="X22" s="19">
        <f>SUM(X19,X20,X21)</f>
        <v>1290</v>
      </c>
      <c r="Y22" s="33">
        <v>717</v>
      </c>
      <c r="Z22" s="19">
        <f>SUM(Z19,Z20,Z21)</f>
        <v>1800</v>
      </c>
    </row>
    <row r="23" ht="12.75"/>
  </sheetData>
  <sheetProtection/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2010-02-17T13:06:25Z</cp:lastPrinted>
  <dcterms:created xsi:type="dcterms:W3CDTF">2006-07-19T13:21:38Z</dcterms:created>
  <dcterms:modified xsi:type="dcterms:W3CDTF">2010-05-10T11:28:41Z</dcterms:modified>
  <cp:category/>
  <cp:version/>
  <cp:contentType/>
  <cp:contentStatus/>
</cp:coreProperties>
</file>